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6150" windowWidth="25260" windowHeight="6195"/>
  </bookViews>
  <sheets>
    <sheet name="Précision échantillon" sheetId="1" r:id="rId1"/>
  </sheets>
  <definedNames>
    <definedName name="Ursprung">#REF!</definedName>
    <definedName name="view">#REF!</definedName>
    <definedName name="_xlnm.Print_Area" localSheetId="0">'Précision échantillon'!$A$1:$L$36</definedName>
  </definedNames>
  <calcPr calcId="125725"/>
</workbook>
</file>

<file path=xl/calcChain.xml><?xml version="1.0" encoding="utf-8"?>
<calcChain xmlns="http://schemas.openxmlformats.org/spreadsheetml/2006/main">
  <c r="B16" i="1"/>
  <c r="B31"/>
  <c r="B25"/>
  <c r="B6"/>
  <c r="G4"/>
  <c r="G5"/>
  <c r="G7"/>
  <c r="G8"/>
  <c r="G9"/>
  <c r="G10"/>
  <c r="G11"/>
  <c r="G13"/>
  <c r="G14"/>
  <c r="G15"/>
  <c r="G17"/>
  <c r="G19"/>
  <c r="G20"/>
  <c r="G21"/>
  <c r="G22"/>
  <c r="G23"/>
  <c r="G24"/>
  <c r="G26"/>
  <c r="G27"/>
  <c r="G28"/>
  <c r="G29"/>
  <c r="G30"/>
  <c r="G32"/>
  <c r="G3"/>
  <c r="D34"/>
  <c r="E33"/>
  <c r="F33" s="1"/>
  <c r="D33"/>
  <c r="F32"/>
  <c r="K32" s="1"/>
  <c r="D32"/>
  <c r="E31"/>
  <c r="G31" s="1"/>
  <c r="C30"/>
  <c r="F30" s="1"/>
  <c r="C29"/>
  <c r="D29" s="1"/>
  <c r="C28"/>
  <c r="D28" s="1"/>
  <c r="C27"/>
  <c r="D27" s="1"/>
  <c r="C26"/>
  <c r="F26" s="1"/>
  <c r="E25"/>
  <c r="G25" s="1"/>
  <c r="C24"/>
  <c r="F24" s="1"/>
  <c r="C23"/>
  <c r="D23" s="1"/>
  <c r="C22"/>
  <c r="D22" s="1"/>
  <c r="C21"/>
  <c r="D21" s="1"/>
  <c r="C20"/>
  <c r="F20" s="1"/>
  <c r="C19"/>
  <c r="D19" s="1"/>
  <c r="E18"/>
  <c r="G18" s="1"/>
  <c r="C18"/>
  <c r="D18" s="1"/>
  <c r="C17"/>
  <c r="F17" s="1"/>
  <c r="E16"/>
  <c r="G16" s="1"/>
  <c r="C15"/>
  <c r="F15" s="1"/>
  <c r="C14"/>
  <c r="D14" s="1"/>
  <c r="C13"/>
  <c r="D13" s="1"/>
  <c r="C11"/>
  <c r="D11" s="1"/>
  <c r="C10"/>
  <c r="D10" s="1"/>
  <c r="C9"/>
  <c r="F9" s="1"/>
  <c r="C8"/>
  <c r="D8" s="1"/>
  <c r="C7"/>
  <c r="D7" s="1"/>
  <c r="E6"/>
  <c r="G6" s="1"/>
  <c r="C6"/>
  <c r="D6" s="1"/>
  <c r="C5"/>
  <c r="D5" s="1"/>
  <c r="C4"/>
  <c r="D4" s="1"/>
  <c r="C3"/>
  <c r="F3" s="1"/>
  <c r="D3" l="1"/>
  <c r="G33"/>
  <c r="F5"/>
  <c r="L5" s="1"/>
  <c r="F19"/>
  <c r="K19" s="1"/>
  <c r="D26"/>
  <c r="F22"/>
  <c r="L22" s="1"/>
  <c r="F23"/>
  <c r="K23" s="1"/>
  <c r="F13"/>
  <c r="L13" s="1"/>
  <c r="D17"/>
  <c r="D24"/>
  <c r="F14"/>
  <c r="K14" s="1"/>
  <c r="D15"/>
  <c r="F8"/>
  <c r="K8" s="1"/>
  <c r="F11"/>
  <c r="I11" s="1"/>
  <c r="D20"/>
  <c r="F29"/>
  <c r="K29" s="1"/>
  <c r="F7"/>
  <c r="I7" s="1"/>
  <c r="D9"/>
  <c r="F28"/>
  <c r="D30"/>
  <c r="J9"/>
  <c r="H9"/>
  <c r="I9"/>
  <c r="K9"/>
  <c r="L9"/>
  <c r="J30"/>
  <c r="L30"/>
  <c r="I30"/>
  <c r="K30"/>
  <c r="H30"/>
  <c r="J17"/>
  <c r="H17"/>
  <c r="K17"/>
  <c r="L17"/>
  <c r="I17"/>
  <c r="J26"/>
  <c r="L26"/>
  <c r="K26"/>
  <c r="H26"/>
  <c r="I26"/>
  <c r="J3"/>
  <c r="L3"/>
  <c r="K3"/>
  <c r="H3"/>
  <c r="I3"/>
  <c r="J15"/>
  <c r="H15"/>
  <c r="K15"/>
  <c r="L15"/>
  <c r="I15"/>
  <c r="J24"/>
  <c r="H24"/>
  <c r="K24"/>
  <c r="L24"/>
  <c r="I24"/>
  <c r="J20"/>
  <c r="H20"/>
  <c r="K20"/>
  <c r="L20"/>
  <c r="I20"/>
  <c r="J33"/>
  <c r="H33"/>
  <c r="K33"/>
  <c r="L33"/>
  <c r="I33"/>
  <c r="F4"/>
  <c r="F6"/>
  <c r="F10"/>
  <c r="F21"/>
  <c r="F27"/>
  <c r="H32"/>
  <c r="L32"/>
  <c r="J32"/>
  <c r="F18"/>
  <c r="I23"/>
  <c r="I32"/>
  <c r="C16"/>
  <c r="C25"/>
  <c r="C31"/>
  <c r="H29" l="1"/>
  <c r="I13"/>
  <c r="K13"/>
  <c r="H22"/>
  <c r="H5"/>
  <c r="J5"/>
  <c r="L19"/>
  <c r="I5"/>
  <c r="K5"/>
  <c r="I22"/>
  <c r="I19"/>
  <c r="J19"/>
  <c r="H19"/>
  <c r="H23"/>
  <c r="J23"/>
  <c r="L23"/>
  <c r="J13"/>
  <c r="H13"/>
  <c r="I29"/>
  <c r="J22"/>
  <c r="K22"/>
  <c r="H7"/>
  <c r="L14"/>
  <c r="J7"/>
  <c r="I14"/>
  <c r="H14"/>
  <c r="J14"/>
  <c r="L28"/>
  <c r="K28"/>
  <c r="L7"/>
  <c r="K7"/>
  <c r="L11"/>
  <c r="K11"/>
  <c r="I8"/>
  <c r="J29"/>
  <c r="L29"/>
  <c r="H8"/>
  <c r="H11"/>
  <c r="J11"/>
  <c r="L8"/>
  <c r="J8"/>
  <c r="H28"/>
  <c r="I28"/>
  <c r="J28"/>
  <c r="D25"/>
  <c r="F25"/>
  <c r="I27"/>
  <c r="K27"/>
  <c r="J27"/>
  <c r="L27"/>
  <c r="H27"/>
  <c r="I21"/>
  <c r="L21"/>
  <c r="H21"/>
  <c r="J21"/>
  <c r="K21"/>
  <c r="I10"/>
  <c r="H10"/>
  <c r="J10"/>
  <c r="K10"/>
  <c r="L10"/>
  <c r="I6"/>
  <c r="K6"/>
  <c r="L6"/>
  <c r="J6"/>
  <c r="H6"/>
  <c r="F31"/>
  <c r="D31"/>
  <c r="D16"/>
  <c r="F16"/>
  <c r="L18"/>
  <c r="H18"/>
  <c r="J18"/>
  <c r="K18"/>
  <c r="I18"/>
  <c r="I4"/>
  <c r="K4"/>
  <c r="L4"/>
  <c r="J4"/>
  <c r="H4"/>
  <c r="K16" l="1"/>
  <c r="I16"/>
  <c r="L16"/>
  <c r="H16"/>
  <c r="J16"/>
  <c r="K25"/>
  <c r="L25"/>
  <c r="H25"/>
  <c r="I25"/>
  <c r="J25"/>
  <c r="K31"/>
  <c r="I31"/>
  <c r="L31"/>
  <c r="H31"/>
  <c r="J31"/>
  <c r="G12" l="1"/>
  <c r="B12"/>
  <c r="C12" s="1"/>
  <c r="E12"/>
  <c r="E34" s="1"/>
  <c r="F12" l="1"/>
  <c r="D12"/>
  <c r="G34"/>
  <c r="F34"/>
  <c r="I34" l="1"/>
  <c r="L34"/>
  <c r="K34"/>
  <c r="J34"/>
  <c r="H34"/>
  <c r="J12"/>
  <c r="L12"/>
  <c r="H12"/>
  <c r="K12"/>
  <c r="I12"/>
</calcChain>
</file>

<file path=xl/sharedStrings.xml><?xml version="1.0" encoding="utf-8"?>
<sst xmlns="http://schemas.openxmlformats.org/spreadsheetml/2006/main" count="42" uniqueCount="42">
  <si>
    <t>n</t>
  </si>
  <si>
    <t>%</t>
  </si>
  <si>
    <t>Total</t>
  </si>
  <si>
    <t>VS</t>
  </si>
  <si>
    <t>GE</t>
  </si>
  <si>
    <t>VD</t>
  </si>
  <si>
    <t>JU</t>
  </si>
  <si>
    <t>NE</t>
  </si>
  <si>
    <t>FR</t>
  </si>
  <si>
    <t>SO</t>
  </si>
  <si>
    <t>BE</t>
  </si>
  <si>
    <t>Espace Mittelland</t>
  </si>
  <si>
    <t>BS</t>
  </si>
  <si>
    <t>BL</t>
  </si>
  <si>
    <t>AG</t>
  </si>
  <si>
    <t>ZH</t>
  </si>
  <si>
    <t>Zürich</t>
  </si>
  <si>
    <t>GL</t>
  </si>
  <si>
    <t>AI/AR</t>
  </si>
  <si>
    <t>SH</t>
  </si>
  <si>
    <t>GR</t>
  </si>
  <si>
    <t>TG</t>
  </si>
  <si>
    <t>SG</t>
  </si>
  <si>
    <t>UR</t>
  </si>
  <si>
    <t>OW/NW</t>
  </si>
  <si>
    <t>ZG</t>
  </si>
  <si>
    <t>SZ</t>
  </si>
  <si>
    <t>LU</t>
  </si>
  <si>
    <t>TI</t>
  </si>
  <si>
    <t>Tessin</t>
  </si>
  <si>
    <t>Schweiz</t>
  </si>
  <si>
    <t>Cantons / Grandes régions</t>
  </si>
  <si>
    <t>Densification</t>
  </si>
  <si>
    <t>Région lémanique</t>
  </si>
  <si>
    <t>Suisse du nord-ouest</t>
  </si>
  <si>
    <t>Suisse orientale</t>
  </si>
  <si>
    <t>Suisse centrale</t>
  </si>
  <si>
    <t>La précision est insuffisante selon les critères de l'enquête structurelle. L'intervalle de tolérance à 95% pour l'estimation d'une proportion de 1% est plus grand que 1%.</t>
  </si>
  <si>
    <t>Coûts de la densification</t>
  </si>
  <si>
    <t>Intervalle de tolérance à 95% pour p =</t>
  </si>
  <si>
    <t>Echantillon national</t>
  </si>
  <si>
    <t>STATPOP 2011 15 ans et plus (sans Ordipro)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</si>
</sst>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64" formatCode="_ * #,##0_ ;_ * \-#,##0_ ;_ * &quot;-&quot;??_ ;_ @_ "/>
    <numFmt numFmtId="165" formatCode="&quot;± &quot;0.0%"/>
    <numFmt numFmtId="166" formatCode="#\ ###\ ##0.0\ ;\-#\ ###\ ##0.0\ ;\-\ ;@\ "/>
    <numFmt numFmtId="167" formatCode="&quot;SFr.&quot;\ #,##0"/>
  </numFmts>
  <fonts count="7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trike/>
      <sz val="12"/>
      <name val="Arial"/>
      <family val="2"/>
    </font>
    <font>
      <sz val="8"/>
      <name val="Helvetica"/>
    </font>
    <font>
      <sz val="10"/>
      <name val="Helvetica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5" fillId="0" borderId="5">
      <alignment horizontal="right"/>
    </xf>
    <xf numFmtId="0" fontId="6" fillId="0" borderId="0"/>
  </cellStyleXfs>
  <cellXfs count="31">
    <xf numFmtId="0" fontId="0" fillId="0" borderId="0" xfId="0"/>
    <xf numFmtId="0" fontId="2" fillId="0" borderId="0" xfId="0" applyFont="1" applyBorder="1" applyProtection="1"/>
    <xf numFmtId="0" fontId="3" fillId="0" borderId="0" xfId="0" applyFont="1" applyBorder="1" applyProtection="1"/>
    <xf numFmtId="0" fontId="4" fillId="0" borderId="0" xfId="0" applyFont="1" applyFill="1" applyBorder="1" applyAlignment="1" applyProtection="1">
      <alignment wrapText="1"/>
    </xf>
    <xf numFmtId="0" fontId="3" fillId="0" borderId="1" xfId="0" applyFont="1" applyBorder="1" applyProtection="1"/>
    <xf numFmtId="0" fontId="2" fillId="0" borderId="2" xfId="0" applyFont="1" applyBorder="1" applyAlignment="1" applyProtection="1">
      <alignment wrapText="1"/>
    </xf>
    <xf numFmtId="0" fontId="2" fillId="0" borderId="2" xfId="0" applyFont="1" applyBorder="1" applyAlignment="1" applyProtection="1">
      <alignment horizontal="center"/>
    </xf>
    <xf numFmtId="9" fontId="2" fillId="2" borderId="2" xfId="2" applyFont="1" applyFill="1" applyBorder="1" applyProtection="1">
      <protection locked="0"/>
    </xf>
    <xf numFmtId="0" fontId="3" fillId="0" borderId="3" xfId="0" applyFont="1" applyBorder="1" applyProtection="1"/>
    <xf numFmtId="164" fontId="3" fillId="0" borderId="3" xfId="1" applyNumberFormat="1" applyFont="1" applyBorder="1" applyProtection="1"/>
    <xf numFmtId="10" fontId="3" fillId="0" borderId="3" xfId="2" applyNumberFormat="1" applyFont="1" applyBorder="1" applyProtection="1"/>
    <xf numFmtId="164" fontId="3" fillId="2" borderId="3" xfId="1" applyNumberFormat="1" applyFont="1" applyFill="1" applyBorder="1" applyProtection="1">
      <protection locked="0"/>
    </xf>
    <xf numFmtId="165" fontId="3" fillId="0" borderId="3" xfId="2" applyNumberFormat="1" applyFont="1" applyBorder="1" applyProtection="1"/>
    <xf numFmtId="0" fontId="3" fillId="0" borderId="4" xfId="0" applyFont="1" applyBorder="1" applyProtection="1"/>
    <xf numFmtId="164" fontId="3" fillId="0" borderId="4" xfId="1" applyNumberFormat="1" applyFont="1" applyBorder="1" applyProtection="1"/>
    <xf numFmtId="10" fontId="3" fillId="0" borderId="4" xfId="2" applyNumberFormat="1" applyFont="1" applyBorder="1" applyProtection="1"/>
    <xf numFmtId="0" fontId="2" fillId="0" borderId="4" xfId="0" applyFont="1" applyBorder="1" applyProtection="1"/>
    <xf numFmtId="164" fontId="2" fillId="0" borderId="4" xfId="1" applyNumberFormat="1" applyFont="1" applyBorder="1" applyProtection="1"/>
    <xf numFmtId="10" fontId="2" fillId="0" borderId="4" xfId="2" applyNumberFormat="1" applyFont="1" applyBorder="1" applyProtection="1"/>
    <xf numFmtId="164" fontId="2" fillId="0" borderId="3" xfId="1" applyNumberFormat="1" applyFont="1" applyFill="1" applyBorder="1" applyProtection="1"/>
    <xf numFmtId="164" fontId="2" fillId="0" borderId="3" xfId="1" applyNumberFormat="1" applyFont="1" applyBorder="1" applyProtection="1"/>
    <xf numFmtId="165" fontId="2" fillId="0" borderId="3" xfId="2" applyNumberFormat="1" applyFont="1" applyBorder="1" applyProtection="1"/>
    <xf numFmtId="164" fontId="2" fillId="0" borderId="4" xfId="1" applyNumberFormat="1" applyFont="1" applyFill="1" applyBorder="1" applyProtection="1"/>
    <xf numFmtId="0" fontId="3" fillId="3" borderId="0" xfId="0" applyFont="1" applyFill="1" applyBorder="1" applyProtection="1"/>
    <xf numFmtId="0" fontId="3" fillId="0" borderId="0" xfId="0" applyFont="1" applyBorder="1" applyAlignment="1" applyProtection="1">
      <alignment vertical="top" wrapText="1"/>
    </xf>
    <xf numFmtId="0" fontId="2" fillId="0" borderId="2" xfId="0" applyFont="1" applyBorder="1" applyAlignment="1" applyProtection="1">
      <alignment horizontal="center" wrapText="1" shrinkToFit="1"/>
    </xf>
    <xf numFmtId="167" fontId="3" fillId="0" borderId="3" xfId="1" applyNumberFormat="1" applyFont="1" applyBorder="1" applyProtection="1"/>
    <xf numFmtId="0" fontId="2" fillId="0" borderId="2" xfId="0" applyFont="1" applyFill="1" applyBorder="1" applyAlignment="1" applyProtection="1">
      <alignment wrapText="1"/>
    </xf>
    <xf numFmtId="0" fontId="2" fillId="0" borderId="6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vertical="top" wrapText="1"/>
    </xf>
  </cellXfs>
  <cellStyles count="5">
    <cellStyle name="Milliers" xfId="1" builtinId="3"/>
    <cellStyle name="Normal" xfId="0" builtinId="0"/>
    <cellStyle name="Petra_komma1" xfId="3"/>
    <cellStyle name="Pourcentage" xfId="2" builtinId="5"/>
    <cellStyle name="Standard_T1" xfId="4"/>
  </cellStyles>
  <dxfs count="1">
    <dxf>
      <font>
        <condense val="0"/>
        <extend val="0"/>
        <color auto="1"/>
      </font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6"/>
  <sheetViews>
    <sheetView tabSelected="1" zoomScale="80" zoomScaleNormal="80" workbookViewId="0">
      <selection activeCell="G41" sqref="G41"/>
    </sheetView>
  </sheetViews>
  <sheetFormatPr baseColWidth="10" defaultColWidth="20.28515625" defaultRowHeight="15"/>
  <cols>
    <col min="1" max="1" width="25.5703125" style="2" bestFit="1" customWidth="1"/>
    <col min="2" max="2" width="17" style="2" customWidth="1"/>
    <col min="3" max="3" width="10.7109375" style="2" customWidth="1"/>
    <col min="4" max="4" width="12" style="2" customWidth="1"/>
    <col min="5" max="5" width="15.42578125" style="2" bestFit="1" customWidth="1"/>
    <col min="6" max="6" width="10.85546875" style="2" bestFit="1" customWidth="1"/>
    <col min="7" max="7" width="16" style="2" customWidth="1"/>
    <col min="8" max="12" width="12.7109375" style="2" customWidth="1"/>
    <col min="13" max="16384" width="20.28515625" style="2"/>
  </cols>
  <sheetData>
    <row r="1" spans="1:12" ht="15.75">
      <c r="B1" s="3"/>
      <c r="C1" s="1" t="s">
        <v>40</v>
      </c>
      <c r="D1" s="4"/>
      <c r="E1" s="1"/>
      <c r="F1" s="1"/>
      <c r="H1" s="28" t="s">
        <v>39</v>
      </c>
      <c r="I1" s="29"/>
      <c r="J1" s="29"/>
      <c r="K1" s="29"/>
      <c r="L1" s="29"/>
    </row>
    <row r="2" spans="1:12" ht="63.75" thickBot="1">
      <c r="A2" s="5" t="s">
        <v>31</v>
      </c>
      <c r="B2" s="27" t="s">
        <v>41</v>
      </c>
      <c r="C2" s="6" t="s">
        <v>0</v>
      </c>
      <c r="D2" s="6" t="s">
        <v>1</v>
      </c>
      <c r="E2" s="6" t="s">
        <v>32</v>
      </c>
      <c r="F2" s="6" t="s">
        <v>2</v>
      </c>
      <c r="G2" s="25" t="s">
        <v>38</v>
      </c>
      <c r="H2" s="7">
        <v>0.01</v>
      </c>
      <c r="I2" s="7">
        <v>0.05</v>
      </c>
      <c r="J2" s="7">
        <v>0.1</v>
      </c>
      <c r="K2" s="7">
        <v>0.2</v>
      </c>
      <c r="L2" s="7">
        <v>0.5</v>
      </c>
    </row>
    <row r="3" spans="1:12">
      <c r="A3" s="8" t="s">
        <v>3</v>
      </c>
      <c r="B3" s="14">
        <v>264492</v>
      </c>
      <c r="C3" s="9">
        <f t="shared" ref="C3:C31" si="0">B3*(10000-$C$33)/($B$34-$B$33)</f>
        <v>380.68609872847202</v>
      </c>
      <c r="D3" s="10">
        <f t="shared" ref="D3:D34" si="1">C3/B3</f>
        <v>1.4393104469264553E-3</v>
      </c>
      <c r="E3" s="11">
        <v>0</v>
      </c>
      <c r="F3" s="9">
        <f t="shared" ref="F3:F34" si="2">E3+C3</f>
        <v>380.68609872847202</v>
      </c>
      <c r="G3" s="26">
        <f>E3*80</f>
        <v>0</v>
      </c>
      <c r="H3" s="12">
        <f t="shared" ref="H3:L18" si="3">1.96*SQRT(H$2*(1-H$2)/$F3)</f>
        <v>9.9951694117382545E-3</v>
      </c>
      <c r="I3" s="12">
        <f t="shared" si="3"/>
        <v>2.1893710294488531E-2</v>
      </c>
      <c r="J3" s="12">
        <f t="shared" si="3"/>
        <v>3.0136569686157359E-2</v>
      </c>
      <c r="K3" s="12">
        <f t="shared" si="3"/>
        <v>4.0182092914876483E-2</v>
      </c>
      <c r="L3" s="12">
        <f t="shared" si="3"/>
        <v>5.022761614359559E-2</v>
      </c>
    </row>
    <row r="4" spans="1:12">
      <c r="A4" s="13" t="s">
        <v>4</v>
      </c>
      <c r="B4" s="14">
        <v>354679</v>
      </c>
      <c r="C4" s="14">
        <f t="shared" si="0"/>
        <v>510.49319000542823</v>
      </c>
      <c r="D4" s="15">
        <f t="shared" si="1"/>
        <v>1.4393104469264553E-3</v>
      </c>
      <c r="E4" s="11">
        <v>0</v>
      </c>
      <c r="F4" s="9">
        <f t="shared" si="2"/>
        <v>510.49319000542823</v>
      </c>
      <c r="G4" s="26">
        <f t="shared" ref="G4:G34" si="4">E4*80</f>
        <v>0</v>
      </c>
      <c r="H4" s="12">
        <f t="shared" si="3"/>
        <v>8.6313492970307906E-3</v>
      </c>
      <c r="I4" s="12">
        <f t="shared" si="3"/>
        <v>1.8906358979548833E-2</v>
      </c>
      <c r="J4" s="12">
        <f t="shared" si="3"/>
        <v>2.6024497320680889E-2</v>
      </c>
      <c r="K4" s="12">
        <f t="shared" si="3"/>
        <v>3.4699329760907852E-2</v>
      </c>
      <c r="L4" s="12">
        <f t="shared" si="3"/>
        <v>4.3374162201134811E-2</v>
      </c>
    </row>
    <row r="5" spans="1:12">
      <c r="A5" s="13" t="s">
        <v>5</v>
      </c>
      <c r="B5" s="14">
        <v>592771</v>
      </c>
      <c r="C5" s="14">
        <f t="shared" si="0"/>
        <v>853.18149293504189</v>
      </c>
      <c r="D5" s="15">
        <f t="shared" si="1"/>
        <v>1.4393104469264553E-3</v>
      </c>
      <c r="E5" s="11">
        <v>0</v>
      </c>
      <c r="F5" s="9">
        <f t="shared" si="2"/>
        <v>853.18149293504189</v>
      </c>
      <c r="G5" s="26">
        <f t="shared" si="4"/>
        <v>0</v>
      </c>
      <c r="H5" s="12">
        <f t="shared" si="3"/>
        <v>6.6765630642396786E-3</v>
      </c>
      <c r="I5" s="12">
        <f t="shared" si="3"/>
        <v>1.462453826142052E-2</v>
      </c>
      <c r="J5" s="12">
        <f t="shared" si="3"/>
        <v>2.0130595066571392E-2</v>
      </c>
      <c r="K5" s="12">
        <f t="shared" si="3"/>
        <v>2.684079342209519E-2</v>
      </c>
      <c r="L5" s="12">
        <f t="shared" si="3"/>
        <v>3.3550991777618978E-2</v>
      </c>
    </row>
    <row r="6" spans="1:12" s="1" customFormat="1" ht="15.75">
      <c r="A6" s="16" t="s">
        <v>33</v>
      </c>
      <c r="B6" s="17">
        <f>SUM(B3:B5)</f>
        <v>1211942</v>
      </c>
      <c r="C6" s="17">
        <f t="shared" si="0"/>
        <v>1744.3607816689421</v>
      </c>
      <c r="D6" s="18">
        <f t="shared" si="1"/>
        <v>1.4393104469264553E-3</v>
      </c>
      <c r="E6" s="19">
        <f>SUM(E3:E5)</f>
        <v>0</v>
      </c>
      <c r="F6" s="20">
        <f t="shared" si="2"/>
        <v>1744.3607816689421</v>
      </c>
      <c r="G6" s="26">
        <f t="shared" si="4"/>
        <v>0</v>
      </c>
      <c r="H6" s="21">
        <f t="shared" si="3"/>
        <v>4.6693401428124772E-3</v>
      </c>
      <c r="I6" s="21">
        <f t="shared" si="3"/>
        <v>1.0227858692730598E-2</v>
      </c>
      <c r="J6" s="21">
        <f t="shared" si="3"/>
        <v>1.4078590247503169E-2</v>
      </c>
      <c r="K6" s="21">
        <f t="shared" si="3"/>
        <v>1.8771453663337562E-2</v>
      </c>
      <c r="L6" s="21">
        <f t="shared" si="3"/>
        <v>2.3464317079171949E-2</v>
      </c>
    </row>
    <row r="7" spans="1:12">
      <c r="A7" s="13" t="s">
        <v>6</v>
      </c>
      <c r="B7" s="14">
        <v>58200</v>
      </c>
      <c r="C7" s="14">
        <f t="shared" si="0"/>
        <v>83.767868011119702</v>
      </c>
      <c r="D7" s="15">
        <f t="shared" si="1"/>
        <v>1.4393104469264553E-3</v>
      </c>
      <c r="E7" s="11">
        <v>0</v>
      </c>
      <c r="F7" s="9">
        <f t="shared" si="2"/>
        <v>83.767868011119702</v>
      </c>
      <c r="G7" s="26">
        <f t="shared" si="4"/>
        <v>0</v>
      </c>
      <c r="H7" s="12">
        <f t="shared" si="3"/>
        <v>2.1307619731898146E-2</v>
      </c>
      <c r="I7" s="12">
        <f t="shared" si="3"/>
        <v>4.6672831070521711E-2</v>
      </c>
      <c r="J7" s="12">
        <f t="shared" si="3"/>
        <v>6.4244890751162978E-2</v>
      </c>
      <c r="K7" s="12">
        <f t="shared" si="3"/>
        <v>8.5659854334883975E-2</v>
      </c>
      <c r="L7" s="12">
        <f t="shared" si="3"/>
        <v>0.10707481791860496</v>
      </c>
    </row>
    <row r="8" spans="1:12">
      <c r="A8" s="13" t="s">
        <v>7</v>
      </c>
      <c r="B8" s="14">
        <v>142225</v>
      </c>
      <c r="C8" s="14">
        <f t="shared" si="0"/>
        <v>204.70592831411511</v>
      </c>
      <c r="D8" s="15">
        <f t="shared" si="1"/>
        <v>1.4393104469264553E-3</v>
      </c>
      <c r="E8" s="11">
        <v>0</v>
      </c>
      <c r="F8" s="9">
        <f t="shared" si="2"/>
        <v>204.70592831411511</v>
      </c>
      <c r="G8" s="26">
        <f t="shared" si="4"/>
        <v>0</v>
      </c>
      <c r="H8" s="12">
        <f t="shared" si="3"/>
        <v>1.3630395534404996E-2</v>
      </c>
      <c r="I8" s="12">
        <f t="shared" si="3"/>
        <v>2.9856415507984384E-2</v>
      </c>
      <c r="J8" s="12">
        <f t="shared" si="3"/>
        <v>4.1097188847051956E-2</v>
      </c>
      <c r="K8" s="12">
        <f t="shared" si="3"/>
        <v>5.4796251796069277E-2</v>
      </c>
      <c r="L8" s="12">
        <f t="shared" si="3"/>
        <v>6.8495314745086577E-2</v>
      </c>
    </row>
    <row r="9" spans="1:12">
      <c r="A9" s="13" t="s">
        <v>8</v>
      </c>
      <c r="B9" s="14">
        <v>229683</v>
      </c>
      <c r="C9" s="14">
        <f t="shared" si="0"/>
        <v>330.58514138140902</v>
      </c>
      <c r="D9" s="15">
        <f t="shared" si="1"/>
        <v>1.4393104469264553E-3</v>
      </c>
      <c r="E9" s="11">
        <v>0</v>
      </c>
      <c r="F9" s="9">
        <f t="shared" si="2"/>
        <v>330.58514138140902</v>
      </c>
      <c r="G9" s="26">
        <f t="shared" si="4"/>
        <v>0</v>
      </c>
      <c r="H9" s="12">
        <f t="shared" si="3"/>
        <v>1.0725857031465729E-2</v>
      </c>
      <c r="I9" s="12">
        <f t="shared" si="3"/>
        <v>2.3494229745744197E-2</v>
      </c>
      <c r="J9" s="12">
        <f t="shared" si="3"/>
        <v>3.2339675753060917E-2</v>
      </c>
      <c r="K9" s="12">
        <f t="shared" si="3"/>
        <v>4.3119567670747899E-2</v>
      </c>
      <c r="L9" s="12">
        <f t="shared" si="3"/>
        <v>5.3899459588434874E-2</v>
      </c>
    </row>
    <row r="10" spans="1:12">
      <c r="A10" s="13" t="s">
        <v>9</v>
      </c>
      <c r="B10" s="14">
        <v>216755</v>
      </c>
      <c r="C10" s="14">
        <f t="shared" si="0"/>
        <v>311.97773592354383</v>
      </c>
      <c r="D10" s="15">
        <f t="shared" si="1"/>
        <v>1.4393104469264553E-3</v>
      </c>
      <c r="E10" s="11">
        <v>0</v>
      </c>
      <c r="F10" s="9">
        <f t="shared" si="2"/>
        <v>311.97773592354383</v>
      </c>
      <c r="G10" s="26">
        <f t="shared" si="4"/>
        <v>0</v>
      </c>
      <c r="H10" s="12">
        <f t="shared" si="3"/>
        <v>1.1041087906857852E-2</v>
      </c>
      <c r="I10" s="12">
        <f t="shared" si="3"/>
        <v>2.4184720639636201E-2</v>
      </c>
      <c r="J10" s="12">
        <f t="shared" si="3"/>
        <v>3.329013260397997E-2</v>
      </c>
      <c r="K10" s="12">
        <f t="shared" si="3"/>
        <v>4.4386843471973289E-2</v>
      </c>
      <c r="L10" s="12">
        <f t="shared" si="3"/>
        <v>5.5483554339966608E-2</v>
      </c>
    </row>
    <row r="11" spans="1:12">
      <c r="A11" s="13" t="s">
        <v>10</v>
      </c>
      <c r="B11" s="14">
        <v>831004</v>
      </c>
      <c r="C11" s="14">
        <f t="shared" si="0"/>
        <v>1196.072738637672</v>
      </c>
      <c r="D11" s="15">
        <f t="shared" si="1"/>
        <v>1.4393104469264553E-3</v>
      </c>
      <c r="E11" s="11">
        <v>0</v>
      </c>
      <c r="F11" s="9">
        <f t="shared" si="2"/>
        <v>1196.072738637672</v>
      </c>
      <c r="G11" s="26">
        <f t="shared" si="4"/>
        <v>0</v>
      </c>
      <c r="H11" s="12">
        <f t="shared" si="3"/>
        <v>5.6389062299538138E-3</v>
      </c>
      <c r="I11" s="12">
        <f t="shared" si="3"/>
        <v>1.2351624498871307E-2</v>
      </c>
      <c r="J11" s="12">
        <f t="shared" si="3"/>
        <v>1.7001941993413025E-2</v>
      </c>
      <c r="K11" s="12">
        <f t="shared" si="3"/>
        <v>2.2669255991217368E-2</v>
      </c>
      <c r="L11" s="12">
        <f t="shared" si="3"/>
        <v>2.8336569989021707E-2</v>
      </c>
    </row>
    <row r="12" spans="1:12" s="1" customFormat="1" ht="15.75">
      <c r="A12" s="16" t="s">
        <v>11</v>
      </c>
      <c r="B12" s="17">
        <f>SUM(B7:B11)</f>
        <v>1477867</v>
      </c>
      <c r="C12" s="17">
        <f t="shared" si="0"/>
        <v>2127.1094122678596</v>
      </c>
      <c r="D12" s="18">
        <f>C12/B12</f>
        <v>1.4393104469264553E-3</v>
      </c>
      <c r="E12" s="19">
        <f>SUM(E7:E11)</f>
        <v>0</v>
      </c>
      <c r="F12" s="20">
        <f>E12+C12</f>
        <v>2127.1094122678596</v>
      </c>
      <c r="G12" s="26">
        <f>E12*80</f>
        <v>0</v>
      </c>
      <c r="H12" s="21">
        <f>1.96*SQRT(H$2*(1-H$2)/$F12)</f>
        <v>4.2284261890852314E-3</v>
      </c>
      <c r="I12" s="21">
        <f>1.96*SQRT(I$2*(1-I$2)/$F12)</f>
        <v>9.2620679222044748E-3</v>
      </c>
      <c r="J12" s="21">
        <f>1.96*SQRT(J$2*(1-J$2)/$F12)</f>
        <v>1.2749184657189171E-2</v>
      </c>
      <c r="K12" s="21">
        <f>1.96*SQRT(K$2*(1-K$2)/$F12)</f>
        <v>1.6998912876252232E-2</v>
      </c>
      <c r="L12" s="21">
        <f>1.96*SQRT(L$2*(1-L$2)/$F12)</f>
        <v>2.1248641095315286E-2</v>
      </c>
    </row>
    <row r="13" spans="1:12">
      <c r="A13" s="13" t="s">
        <v>12</v>
      </c>
      <c r="B13" s="14">
        <v>158955</v>
      </c>
      <c r="C13" s="14">
        <f t="shared" si="0"/>
        <v>228.7855920911947</v>
      </c>
      <c r="D13" s="15">
        <f t="shared" si="1"/>
        <v>1.4393104469264553E-3</v>
      </c>
      <c r="E13" s="11">
        <v>0</v>
      </c>
      <c r="F13" s="9">
        <f t="shared" si="2"/>
        <v>228.7855920911947</v>
      </c>
      <c r="G13" s="26">
        <f t="shared" si="4"/>
        <v>0</v>
      </c>
      <c r="H13" s="12">
        <f t="shared" si="3"/>
        <v>1.289315884181454E-2</v>
      </c>
      <c r="I13" s="12">
        <f t="shared" si="3"/>
        <v>2.8241550776718635E-2</v>
      </c>
      <c r="J13" s="12">
        <f t="shared" si="3"/>
        <v>3.8874336582501841E-2</v>
      </c>
      <c r="K13" s="12">
        <f t="shared" si="3"/>
        <v>5.1832448776669114E-2</v>
      </c>
      <c r="L13" s="12">
        <f t="shared" si="3"/>
        <v>6.4790560970836394E-2</v>
      </c>
    </row>
    <row r="14" spans="1:12">
      <c r="A14" s="13" t="s">
        <v>13</v>
      </c>
      <c r="B14" s="14">
        <v>232713</v>
      </c>
      <c r="C14" s="14">
        <f t="shared" si="0"/>
        <v>334.94625203559622</v>
      </c>
      <c r="D14" s="15">
        <f t="shared" si="1"/>
        <v>1.4393104469264553E-3</v>
      </c>
      <c r="E14" s="11">
        <v>0</v>
      </c>
      <c r="F14" s="9">
        <f t="shared" si="2"/>
        <v>334.94625203559622</v>
      </c>
      <c r="G14" s="26">
        <f t="shared" si="4"/>
        <v>0</v>
      </c>
      <c r="H14" s="12">
        <f t="shared" si="3"/>
        <v>1.0655801148871869E-2</v>
      </c>
      <c r="I14" s="12">
        <f t="shared" si="3"/>
        <v>2.3340777299392119E-2</v>
      </c>
      <c r="J14" s="12">
        <f t="shared" si="3"/>
        <v>3.2128449319496356E-2</v>
      </c>
      <c r="K14" s="12">
        <f t="shared" si="3"/>
        <v>4.2837932425995144E-2</v>
      </c>
      <c r="L14" s="12">
        <f t="shared" si="3"/>
        <v>5.3547415532493918E-2</v>
      </c>
    </row>
    <row r="15" spans="1:12">
      <c r="A15" s="13" t="s">
        <v>14</v>
      </c>
      <c r="B15" s="14">
        <v>516599</v>
      </c>
      <c r="C15" s="14">
        <f t="shared" si="0"/>
        <v>743.54633757175986</v>
      </c>
      <c r="D15" s="15">
        <f t="shared" si="1"/>
        <v>1.4393104469264553E-3</v>
      </c>
      <c r="E15" s="11">
        <v>0</v>
      </c>
      <c r="F15" s="9">
        <f t="shared" si="2"/>
        <v>743.54633757175986</v>
      </c>
      <c r="G15" s="26">
        <f t="shared" si="4"/>
        <v>0</v>
      </c>
      <c r="H15" s="12">
        <f t="shared" si="3"/>
        <v>7.1518706191313307E-3</v>
      </c>
      <c r="I15" s="12">
        <f t="shared" si="3"/>
        <v>1.5665665778014537E-2</v>
      </c>
      <c r="J15" s="12">
        <f t="shared" si="3"/>
        <v>2.1563701266204903E-2</v>
      </c>
      <c r="K15" s="12">
        <f t="shared" si="3"/>
        <v>2.87516016882732E-2</v>
      </c>
      <c r="L15" s="12">
        <f t="shared" si="3"/>
        <v>3.5939502110341498E-2</v>
      </c>
    </row>
    <row r="16" spans="1:12" s="1" customFormat="1" ht="15.75">
      <c r="A16" s="16" t="s">
        <v>34</v>
      </c>
      <c r="B16" s="17">
        <f>SUM(B13:B15)</f>
        <v>908267</v>
      </c>
      <c r="C16" s="17">
        <f t="shared" si="0"/>
        <v>1307.2781816985507</v>
      </c>
      <c r="D16" s="18">
        <f t="shared" si="1"/>
        <v>1.4393104469264553E-3</v>
      </c>
      <c r="E16" s="19">
        <f>SUM(E13:E15)</f>
        <v>0</v>
      </c>
      <c r="F16" s="20">
        <f t="shared" si="2"/>
        <v>1307.2781816985507</v>
      </c>
      <c r="G16" s="26">
        <f t="shared" si="4"/>
        <v>0</v>
      </c>
      <c r="H16" s="21">
        <f t="shared" si="3"/>
        <v>5.3937357067705641E-3</v>
      </c>
      <c r="I16" s="21">
        <f t="shared" si="3"/>
        <v>1.1814595841706329E-2</v>
      </c>
      <c r="J16" s="21">
        <f t="shared" si="3"/>
        <v>1.6262725052454869E-2</v>
      </c>
      <c r="K16" s="21">
        <f t="shared" si="3"/>
        <v>2.1683633403273159E-2</v>
      </c>
      <c r="L16" s="21">
        <f t="shared" si="3"/>
        <v>2.7104541754091445E-2</v>
      </c>
    </row>
    <row r="17" spans="1:12">
      <c r="A17" s="13" t="s">
        <v>15</v>
      </c>
      <c r="B17" s="14">
        <v>1166285</v>
      </c>
      <c r="C17" s="14">
        <f t="shared" si="0"/>
        <v>1678.646184593621</v>
      </c>
      <c r="D17" s="15">
        <f t="shared" si="1"/>
        <v>1.4393104469264553E-3</v>
      </c>
      <c r="E17" s="11">
        <v>0</v>
      </c>
      <c r="F17" s="9">
        <f t="shared" si="2"/>
        <v>1678.646184593621</v>
      </c>
      <c r="G17" s="26">
        <f t="shared" si="4"/>
        <v>0</v>
      </c>
      <c r="H17" s="12">
        <f t="shared" si="3"/>
        <v>4.7598589658906787E-3</v>
      </c>
      <c r="I17" s="12">
        <f t="shared" si="3"/>
        <v>1.042613376011913E-2</v>
      </c>
      <c r="J17" s="12">
        <f t="shared" si="3"/>
        <v>1.4351514768062221E-2</v>
      </c>
      <c r="K17" s="12">
        <f t="shared" si="3"/>
        <v>1.9135353024082959E-2</v>
      </c>
      <c r="L17" s="12">
        <f t="shared" si="3"/>
        <v>2.3919191280103697E-2</v>
      </c>
    </row>
    <row r="18" spans="1:12" s="1" customFormat="1" ht="15.75">
      <c r="A18" s="16" t="s">
        <v>16</v>
      </c>
      <c r="B18" s="17">
        <v>1166285</v>
      </c>
      <c r="C18" s="17">
        <f t="shared" si="0"/>
        <v>1678.646184593621</v>
      </c>
      <c r="D18" s="18">
        <f t="shared" si="1"/>
        <v>1.4393104469264553E-3</v>
      </c>
      <c r="E18" s="19">
        <f>SUM(E17)</f>
        <v>0</v>
      </c>
      <c r="F18" s="20">
        <f t="shared" si="2"/>
        <v>1678.646184593621</v>
      </c>
      <c r="G18" s="26">
        <f t="shared" si="4"/>
        <v>0</v>
      </c>
      <c r="H18" s="21">
        <f t="shared" si="3"/>
        <v>4.7598589658906787E-3</v>
      </c>
      <c r="I18" s="21">
        <f t="shared" si="3"/>
        <v>1.042613376011913E-2</v>
      </c>
      <c r="J18" s="21">
        <f t="shared" si="3"/>
        <v>1.4351514768062221E-2</v>
      </c>
      <c r="K18" s="21">
        <f t="shared" si="3"/>
        <v>1.9135353024082959E-2</v>
      </c>
      <c r="L18" s="21">
        <f t="shared" si="3"/>
        <v>2.3919191280103697E-2</v>
      </c>
    </row>
    <row r="19" spans="1:12">
      <c r="A19" s="13" t="s">
        <v>17</v>
      </c>
      <c r="B19" s="14">
        <v>32738</v>
      </c>
      <c r="C19" s="14">
        <f t="shared" si="0"/>
        <v>47.120145411478298</v>
      </c>
      <c r="D19" s="15">
        <f t="shared" si="1"/>
        <v>1.4393104469264553E-3</v>
      </c>
      <c r="E19" s="11">
        <v>0</v>
      </c>
      <c r="F19" s="9">
        <f t="shared" si="2"/>
        <v>47.120145411478298</v>
      </c>
      <c r="G19" s="26">
        <f t="shared" si="4"/>
        <v>0</v>
      </c>
      <c r="H19" s="12">
        <f t="shared" ref="H19:L34" si="5">1.96*SQRT(H$2*(1-H$2)/$F19)</f>
        <v>2.8409942690761369E-2</v>
      </c>
      <c r="I19" s="12">
        <f t="shared" si="5"/>
        <v>6.2229966209885364E-2</v>
      </c>
      <c r="J19" s="12">
        <f t="shared" si="5"/>
        <v>8.565920020068668E-2</v>
      </c>
      <c r="K19" s="12">
        <f t="shared" si="5"/>
        <v>0.11421226693424891</v>
      </c>
      <c r="L19" s="12">
        <f t="shared" si="5"/>
        <v>0.14276533366781111</v>
      </c>
    </row>
    <row r="20" spans="1:12">
      <c r="A20" s="13" t="s">
        <v>18</v>
      </c>
      <c r="B20" s="14">
        <v>57339</v>
      </c>
      <c r="C20" s="14">
        <f t="shared" si="0"/>
        <v>82.528621716316025</v>
      </c>
      <c r="D20" s="15">
        <f t="shared" si="1"/>
        <v>1.4393104469264553E-3</v>
      </c>
      <c r="E20" s="11">
        <v>0</v>
      </c>
      <c r="F20" s="9">
        <f t="shared" si="2"/>
        <v>82.528621716316025</v>
      </c>
      <c r="G20" s="26">
        <f t="shared" si="4"/>
        <v>0</v>
      </c>
      <c r="H20" s="12">
        <f t="shared" si="5"/>
        <v>2.1467000804953652E-2</v>
      </c>
      <c r="I20" s="12">
        <f t="shared" si="5"/>
        <v>4.7021944016601841E-2</v>
      </c>
      <c r="J20" s="12">
        <f t="shared" si="5"/>
        <v>6.4725442767535099E-2</v>
      </c>
      <c r="K20" s="12">
        <f t="shared" si="5"/>
        <v>8.6300590356713461E-2</v>
      </c>
      <c r="L20" s="12">
        <f t="shared" si="5"/>
        <v>0.10787573794589182</v>
      </c>
    </row>
    <row r="21" spans="1:12">
      <c r="A21" s="13" t="s">
        <v>19</v>
      </c>
      <c r="B21" s="14">
        <v>65074</v>
      </c>
      <c r="C21" s="14">
        <f t="shared" si="0"/>
        <v>93.661688023292157</v>
      </c>
      <c r="D21" s="15">
        <f t="shared" si="1"/>
        <v>1.4393104469264553E-3</v>
      </c>
      <c r="E21" s="11">
        <v>0</v>
      </c>
      <c r="F21" s="9">
        <f t="shared" si="2"/>
        <v>93.661688023292157</v>
      </c>
      <c r="G21" s="26">
        <f t="shared" si="4"/>
        <v>0</v>
      </c>
      <c r="H21" s="12">
        <f t="shared" si="5"/>
        <v>2.0150817898504033E-2</v>
      </c>
      <c r="I21" s="12">
        <f t="shared" si="5"/>
        <v>4.4138938630567622E-2</v>
      </c>
      <c r="J21" s="12">
        <f t="shared" si="5"/>
        <v>6.0757001989196154E-2</v>
      </c>
      <c r="K21" s="12">
        <f t="shared" si="5"/>
        <v>8.1009335985594885E-2</v>
      </c>
      <c r="L21" s="12">
        <f t="shared" si="5"/>
        <v>0.1012616699819936</v>
      </c>
    </row>
    <row r="22" spans="1:12">
      <c r="A22" s="13" t="s">
        <v>20</v>
      </c>
      <c r="B22" s="14">
        <v>164261</v>
      </c>
      <c r="C22" s="14">
        <f t="shared" si="0"/>
        <v>236.42257332258649</v>
      </c>
      <c r="D22" s="15">
        <f t="shared" si="1"/>
        <v>1.4393104469264553E-3</v>
      </c>
      <c r="E22" s="11">
        <v>0</v>
      </c>
      <c r="F22" s="9">
        <f t="shared" si="2"/>
        <v>236.42257332258649</v>
      </c>
      <c r="G22" s="26">
        <f t="shared" si="4"/>
        <v>0</v>
      </c>
      <c r="H22" s="12">
        <f t="shared" si="5"/>
        <v>1.2683210448453342E-2</v>
      </c>
      <c r="I22" s="12">
        <f t="shared" si="5"/>
        <v>2.7781673698932915E-2</v>
      </c>
      <c r="J22" s="12">
        <f t="shared" si="5"/>
        <v>3.8241318358759074E-2</v>
      </c>
      <c r="K22" s="12">
        <f t="shared" si="5"/>
        <v>5.098842447834543E-2</v>
      </c>
      <c r="L22" s="12">
        <f t="shared" si="5"/>
        <v>6.3735530597931786E-2</v>
      </c>
    </row>
    <row r="23" spans="1:12">
      <c r="A23" s="13" t="s">
        <v>21</v>
      </c>
      <c r="B23" s="14">
        <v>209981</v>
      </c>
      <c r="C23" s="14">
        <f t="shared" si="0"/>
        <v>302.22784695606401</v>
      </c>
      <c r="D23" s="15">
        <f t="shared" si="1"/>
        <v>1.4393104469264553E-3</v>
      </c>
      <c r="E23" s="11">
        <v>0</v>
      </c>
      <c r="F23" s="9">
        <f t="shared" si="2"/>
        <v>302.22784695606401</v>
      </c>
      <c r="G23" s="26">
        <f t="shared" si="4"/>
        <v>0</v>
      </c>
      <c r="H23" s="12">
        <f t="shared" si="5"/>
        <v>1.1217767382614822E-2</v>
      </c>
      <c r="I23" s="12">
        <f t="shared" si="5"/>
        <v>2.4571724510992543E-2</v>
      </c>
      <c r="J23" s="12">
        <f t="shared" si="5"/>
        <v>3.3822841266927743E-2</v>
      </c>
      <c r="K23" s="12">
        <f t="shared" si="5"/>
        <v>4.5097121689236998E-2</v>
      </c>
      <c r="L23" s="12">
        <f t="shared" si="5"/>
        <v>5.6371402111546239E-2</v>
      </c>
    </row>
    <row r="24" spans="1:12">
      <c r="A24" s="13" t="s">
        <v>22</v>
      </c>
      <c r="B24" s="14">
        <v>400313</v>
      </c>
      <c r="C24" s="14">
        <f t="shared" si="0"/>
        <v>576.17468294047012</v>
      </c>
      <c r="D24" s="15">
        <f t="shared" si="1"/>
        <v>1.4393104469264553E-3</v>
      </c>
      <c r="E24" s="11">
        <v>0</v>
      </c>
      <c r="F24" s="9">
        <f t="shared" si="2"/>
        <v>576.17468294047012</v>
      </c>
      <c r="G24" s="26">
        <f t="shared" si="4"/>
        <v>0</v>
      </c>
      <c r="H24" s="12">
        <f t="shared" si="5"/>
        <v>8.1244988754601184E-3</v>
      </c>
      <c r="I24" s="12">
        <f t="shared" si="5"/>
        <v>1.7796139048761501E-2</v>
      </c>
      <c r="J24" s="12">
        <f t="shared" si="5"/>
        <v>2.4496285799605087E-2</v>
      </c>
      <c r="K24" s="12">
        <f t="shared" si="5"/>
        <v>3.2661714399473456E-2</v>
      </c>
      <c r="L24" s="12">
        <f t="shared" si="5"/>
        <v>4.0827142999341814E-2</v>
      </c>
    </row>
    <row r="25" spans="1:12" s="1" customFormat="1" ht="15.75">
      <c r="A25" s="16" t="s">
        <v>35</v>
      </c>
      <c r="B25" s="17">
        <f>SUM(B19:B24)</f>
        <v>929706</v>
      </c>
      <c r="C25" s="17">
        <f t="shared" si="0"/>
        <v>1338.135558370207</v>
      </c>
      <c r="D25" s="18">
        <f t="shared" si="1"/>
        <v>1.4393104469264553E-3</v>
      </c>
      <c r="E25" s="19">
        <f>SUM(E19:E24)</f>
        <v>0</v>
      </c>
      <c r="F25" s="20">
        <f t="shared" si="2"/>
        <v>1338.135558370207</v>
      </c>
      <c r="G25" s="26">
        <f t="shared" si="4"/>
        <v>0</v>
      </c>
      <c r="H25" s="21">
        <f t="shared" si="5"/>
        <v>5.3311832754456712E-3</v>
      </c>
      <c r="I25" s="21">
        <f t="shared" si="5"/>
        <v>1.1677579173631172E-2</v>
      </c>
      <c r="J25" s="21">
        <f t="shared" si="5"/>
        <v>1.6074122375701105E-2</v>
      </c>
      <c r="K25" s="21">
        <f t="shared" si="5"/>
        <v>2.1432163167601471E-2</v>
      </c>
      <c r="L25" s="21">
        <f t="shared" si="5"/>
        <v>2.6790203959501841E-2</v>
      </c>
    </row>
    <row r="26" spans="1:12">
      <c r="A26" s="13" t="s">
        <v>23</v>
      </c>
      <c r="B26" s="14">
        <v>29031</v>
      </c>
      <c r="C26" s="14">
        <f t="shared" si="0"/>
        <v>41.784621584721926</v>
      </c>
      <c r="D26" s="15">
        <f t="shared" si="1"/>
        <v>1.4393104469264553E-3</v>
      </c>
      <c r="E26" s="11">
        <v>0</v>
      </c>
      <c r="F26" s="9">
        <f t="shared" si="2"/>
        <v>41.784621584721926</v>
      </c>
      <c r="G26" s="26">
        <f t="shared" si="4"/>
        <v>0</v>
      </c>
      <c r="H26" s="12">
        <f t="shared" si="5"/>
        <v>3.0169313777579781E-2</v>
      </c>
      <c r="I26" s="12">
        <f t="shared" si="5"/>
        <v>6.6083743898742262E-2</v>
      </c>
      <c r="J26" s="12">
        <f t="shared" si="5"/>
        <v>9.0963903620665282E-2</v>
      </c>
      <c r="K26" s="12">
        <f t="shared" si="5"/>
        <v>0.12128520482755373</v>
      </c>
      <c r="L26" s="12">
        <f t="shared" si="5"/>
        <v>0.15160650603444212</v>
      </c>
    </row>
    <row r="27" spans="1:12">
      <c r="A27" s="13" t="s">
        <v>24</v>
      </c>
      <c r="B27" s="14">
        <v>64492</v>
      </c>
      <c r="C27" s="14">
        <f t="shared" si="0"/>
        <v>92.824009343180961</v>
      </c>
      <c r="D27" s="15">
        <f t="shared" si="1"/>
        <v>1.4393104469264553E-3</v>
      </c>
      <c r="E27" s="11">
        <v>0</v>
      </c>
      <c r="F27" s="9">
        <f t="shared" si="2"/>
        <v>92.824009343180961</v>
      </c>
      <c r="G27" s="26">
        <f t="shared" si="4"/>
        <v>0</v>
      </c>
      <c r="H27" s="12">
        <f t="shared" si="5"/>
        <v>2.0241537955046445E-2</v>
      </c>
      <c r="I27" s="12">
        <f t="shared" si="5"/>
        <v>4.4337654485599218E-2</v>
      </c>
      <c r="J27" s="12">
        <f t="shared" si="5"/>
        <v>6.1030533251478891E-2</v>
      </c>
      <c r="K27" s="12">
        <f t="shared" si="5"/>
        <v>8.1374044335305193E-2</v>
      </c>
      <c r="L27" s="12">
        <f t="shared" si="5"/>
        <v>0.10171755541913148</v>
      </c>
    </row>
    <row r="28" spans="1:12">
      <c r="A28" s="13" t="s">
        <v>25</v>
      </c>
      <c r="B28" s="14">
        <v>95346</v>
      </c>
      <c r="C28" s="14">
        <f t="shared" si="0"/>
        <v>137.2324938726498</v>
      </c>
      <c r="D28" s="15">
        <f t="shared" si="1"/>
        <v>1.4393104469264551E-3</v>
      </c>
      <c r="E28" s="11">
        <v>0</v>
      </c>
      <c r="F28" s="9">
        <f t="shared" si="2"/>
        <v>137.2324938726498</v>
      </c>
      <c r="G28" s="26">
        <f t="shared" si="4"/>
        <v>0</v>
      </c>
      <c r="H28" s="12">
        <f t="shared" si="5"/>
        <v>1.664735308267477E-2</v>
      </c>
      <c r="I28" s="12">
        <f t="shared" si="5"/>
        <v>3.6464847222510137E-2</v>
      </c>
      <c r="J28" s="12">
        <f t="shared" si="5"/>
        <v>5.0193658116180484E-2</v>
      </c>
      <c r="K28" s="12">
        <f t="shared" si="5"/>
        <v>6.6924877488240636E-2</v>
      </c>
      <c r="L28" s="12">
        <f t="shared" si="5"/>
        <v>8.3656096860300788E-2</v>
      </c>
    </row>
    <row r="29" spans="1:12">
      <c r="A29" s="13" t="s">
        <v>26</v>
      </c>
      <c r="B29" s="14">
        <v>122711</v>
      </c>
      <c r="C29" s="14">
        <f t="shared" si="0"/>
        <v>176.61922425279226</v>
      </c>
      <c r="D29" s="15">
        <f t="shared" si="1"/>
        <v>1.4393104469264553E-3</v>
      </c>
      <c r="E29" s="11">
        <v>0</v>
      </c>
      <c r="F29" s="9">
        <f t="shared" si="2"/>
        <v>176.61922425279226</v>
      </c>
      <c r="G29" s="26">
        <f t="shared" si="4"/>
        <v>0</v>
      </c>
      <c r="H29" s="12">
        <f t="shared" si="5"/>
        <v>1.4674208388237986E-2</v>
      </c>
      <c r="I29" s="12">
        <f t="shared" si="5"/>
        <v>3.2142813595108802E-2</v>
      </c>
      <c r="J29" s="12">
        <f t="shared" si="5"/>
        <v>4.4244403017519328E-2</v>
      </c>
      <c r="K29" s="12">
        <f t="shared" si="5"/>
        <v>5.8992537356692444E-2</v>
      </c>
      <c r="L29" s="12">
        <f t="shared" si="5"/>
        <v>7.3740671695865553E-2</v>
      </c>
    </row>
    <row r="30" spans="1:12">
      <c r="A30" s="13" t="s">
        <v>27</v>
      </c>
      <c r="B30" s="14">
        <v>316825</v>
      </c>
      <c r="C30" s="14">
        <f t="shared" si="0"/>
        <v>456.00953234747419</v>
      </c>
      <c r="D30" s="15">
        <f t="shared" si="1"/>
        <v>1.4393104469264553E-3</v>
      </c>
      <c r="E30" s="11">
        <v>0</v>
      </c>
      <c r="F30" s="9">
        <f t="shared" si="2"/>
        <v>456.00953234747419</v>
      </c>
      <c r="G30" s="26">
        <f t="shared" si="4"/>
        <v>0</v>
      </c>
      <c r="H30" s="12">
        <f t="shared" si="5"/>
        <v>9.1324374867275196E-3</v>
      </c>
      <c r="I30" s="12">
        <f t="shared" si="5"/>
        <v>2.0003957149753532E-2</v>
      </c>
      <c r="J30" s="12">
        <f t="shared" si="5"/>
        <v>2.7535335058955869E-2</v>
      </c>
      <c r="K30" s="12">
        <f t="shared" si="5"/>
        <v>3.6713780078607823E-2</v>
      </c>
      <c r="L30" s="12">
        <f t="shared" si="5"/>
        <v>4.589222509825977E-2</v>
      </c>
    </row>
    <row r="31" spans="1:12" s="1" customFormat="1" ht="15.75">
      <c r="A31" s="16" t="s">
        <v>36</v>
      </c>
      <c r="B31" s="17">
        <f>SUM(B26:B30)</f>
        <v>628405</v>
      </c>
      <c r="C31" s="17">
        <f t="shared" si="0"/>
        <v>904.46988140081919</v>
      </c>
      <c r="D31" s="18">
        <f t="shared" si="1"/>
        <v>1.4393104469264553E-3</v>
      </c>
      <c r="E31" s="19">
        <f>SUM(E26:E30)</f>
        <v>0</v>
      </c>
      <c r="F31" s="20">
        <f t="shared" si="2"/>
        <v>904.46988140081919</v>
      </c>
      <c r="G31" s="26">
        <f t="shared" si="4"/>
        <v>0</v>
      </c>
      <c r="H31" s="21">
        <f t="shared" si="5"/>
        <v>6.4845017811510051E-3</v>
      </c>
      <c r="I31" s="21">
        <f t="shared" si="5"/>
        <v>1.4203841631127E-2</v>
      </c>
      <c r="J31" s="21">
        <f t="shared" si="5"/>
        <v>1.9551508509517427E-2</v>
      </c>
      <c r="K31" s="21">
        <f t="shared" si="5"/>
        <v>2.6068678012689903E-2</v>
      </c>
      <c r="L31" s="21">
        <f t="shared" si="5"/>
        <v>3.2585847515862375E-2</v>
      </c>
    </row>
    <row r="32" spans="1:12">
      <c r="A32" s="13" t="s">
        <v>28</v>
      </c>
      <c r="B32" s="14">
        <v>285406</v>
      </c>
      <c r="C32" s="14">
        <v>900</v>
      </c>
      <c r="D32" s="15">
        <f t="shared" si="1"/>
        <v>3.153402521320505E-3</v>
      </c>
      <c r="E32" s="11">
        <v>0</v>
      </c>
      <c r="F32" s="9">
        <f t="shared" si="2"/>
        <v>900</v>
      </c>
      <c r="G32" s="26">
        <f t="shared" si="4"/>
        <v>0</v>
      </c>
      <c r="H32" s="12">
        <f t="shared" si="5"/>
        <v>6.5005845890965842E-3</v>
      </c>
      <c r="I32" s="12">
        <f t="shared" si="5"/>
        <v>1.4239069882232867E-2</v>
      </c>
      <c r="J32" s="12">
        <f t="shared" si="5"/>
        <v>1.9599999999999999E-2</v>
      </c>
      <c r="K32" s="12">
        <f t="shared" si="5"/>
        <v>2.6133333333333335E-2</v>
      </c>
      <c r="L32" s="12">
        <f t="shared" si="5"/>
        <v>3.2666666666666663E-2</v>
      </c>
    </row>
    <row r="33" spans="1:12" s="1" customFormat="1" ht="15.75">
      <c r="A33" s="16" t="s">
        <v>29</v>
      </c>
      <c r="B33" s="17">
        <v>285406</v>
      </c>
      <c r="C33" s="17">
        <v>900</v>
      </c>
      <c r="D33" s="18">
        <f t="shared" si="1"/>
        <v>3.153402521320505E-3</v>
      </c>
      <c r="E33" s="19">
        <f>SUM(E32)</f>
        <v>0</v>
      </c>
      <c r="F33" s="20">
        <f t="shared" si="2"/>
        <v>900</v>
      </c>
      <c r="G33" s="26">
        <f t="shared" si="4"/>
        <v>0</v>
      </c>
      <c r="H33" s="21">
        <f t="shared" si="5"/>
        <v>6.5005845890965842E-3</v>
      </c>
      <c r="I33" s="21">
        <f t="shared" si="5"/>
        <v>1.4239069882232867E-2</v>
      </c>
      <c r="J33" s="21">
        <f t="shared" si="5"/>
        <v>1.9599999999999999E-2</v>
      </c>
      <c r="K33" s="21">
        <f t="shared" si="5"/>
        <v>2.6133333333333335E-2</v>
      </c>
      <c r="L33" s="21">
        <f t="shared" si="5"/>
        <v>3.2666666666666663E-2</v>
      </c>
    </row>
    <row r="34" spans="1:12" s="1" customFormat="1" ht="15.75">
      <c r="A34" s="16" t="s">
        <v>30</v>
      </c>
      <c r="B34" s="17">
        <v>6607878</v>
      </c>
      <c r="C34" s="17">
        <v>10000</v>
      </c>
      <c r="D34" s="18">
        <f t="shared" si="1"/>
        <v>1.5133451313719775E-3</v>
      </c>
      <c r="E34" s="22">
        <f>E6+E12+E16+E18+E25+E31+E33</f>
        <v>0</v>
      </c>
      <c r="F34" s="17">
        <f t="shared" si="2"/>
        <v>10000</v>
      </c>
      <c r="G34" s="26">
        <f t="shared" si="4"/>
        <v>0</v>
      </c>
      <c r="H34" s="21">
        <f t="shared" si="5"/>
        <v>1.950175376728975E-3</v>
      </c>
      <c r="I34" s="21">
        <f t="shared" si="5"/>
        <v>4.2717209646698602E-3</v>
      </c>
      <c r="J34" s="21">
        <f t="shared" si="5"/>
        <v>5.8799999999999998E-3</v>
      </c>
      <c r="K34" s="21">
        <f t="shared" si="5"/>
        <v>7.8399999999999997E-3</v>
      </c>
      <c r="L34" s="21">
        <f t="shared" si="5"/>
        <v>9.7999999999999997E-3</v>
      </c>
    </row>
    <row r="35" spans="1:12" ht="12.75" customHeight="1"/>
    <row r="36" spans="1:12" ht="33.75" customHeight="1">
      <c r="A36" s="23"/>
      <c r="B36" s="30" t="s">
        <v>37</v>
      </c>
      <c r="C36" s="30"/>
      <c r="D36" s="30"/>
      <c r="E36" s="30"/>
      <c r="F36" s="30"/>
      <c r="G36" s="30"/>
      <c r="H36" s="30"/>
      <c r="I36" s="30"/>
      <c r="J36" s="30"/>
      <c r="K36" s="30"/>
      <c r="L36" s="24"/>
    </row>
  </sheetData>
  <sheetProtection sheet="1" objects="1" scenarios="1"/>
  <mergeCells count="2">
    <mergeCell ref="H1:L1"/>
    <mergeCell ref="B36:K36"/>
  </mergeCells>
  <conditionalFormatting sqref="H3:L34">
    <cfRule type="expression" dxfId="0" priority="1" stopIfTrue="1">
      <formula>AND($F3&lt;400)</formula>
    </cfRule>
  </conditionalFormatting>
  <pageMargins left="0.78740157480314965" right="0.78740157480314965" top="0.78740157480314965" bottom="0.78740157480314965" header="0.35433070866141736" footer="0.15748031496062992"/>
  <pageSetup paperSize="9" scale="85" orientation="landscape" r:id="rId1"/>
  <headerFooter alignWithMargins="0">
    <oddFooter>&amp;LEstimation de l'échantillon_grd regions_ELRC_adf_dec 2011&amp;R&amp;P/&amp;N</oddFooter>
  </headerFooter>
  <ignoredErrors>
    <ignoredError sqref="B2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Précision échantillon</vt:lpstr>
      <vt:lpstr>'Précision échantillon'!Zone_d_impression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Amélie de Flaugergues</dc:creator>
  <cp:lastModifiedBy>u80714609</cp:lastModifiedBy>
  <dcterms:created xsi:type="dcterms:W3CDTF">2012-08-20T15:00:21Z</dcterms:created>
  <dcterms:modified xsi:type="dcterms:W3CDTF">2012-09-26T05:50:12Z</dcterms:modified>
</cp:coreProperties>
</file>